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50" activeTab="0"/>
  </bookViews>
  <sheets>
    <sheet name="ADIYAMAN EXCEL 2021 İMSAKİYESİ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<sst xmlns="http://schemas.openxmlformats.org/spreadsheetml/2006/main" count="45" uniqueCount="45">
  <si>
    <t>Gün</t>
  </si>
  <si>
    <t>Tarih</t>
  </si>
  <si>
    <t>Sahur</t>
  </si>
  <si>
    <t>İftar</t>
  </si>
  <si>
    <t>İftara ne kadar kaldı</t>
  </si>
  <si>
    <t>Kaç saattir oruç
tutuyorum</t>
  </si>
  <si>
    <t>8.05.2021 Kadir Gecesi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</si>
  <si>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</si>
  <si>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</si>
  <si>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</si>
  <si>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</si>
  <si>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</si>
  <si>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</si>
  <si>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</si>
  <si>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</si>
  <si>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</si>
  <si>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</si>
  <si>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</si>
  <si>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</si>
  <si>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</si>
  <si>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</si>
  <si>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</si>
  <si>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</si>
  <si>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</si>
  <si>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</si>
  <si>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</si>
  <si>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</si>
  <si>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</si>
  <si>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</si>
  <si>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</si>
  <si>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</si>
  <si>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</si>
  <si>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27. Gün</t>
  </si>
  <si>
    <t>28. Gün</t>
  </si>
  <si>
    <t>29. Gün</t>
  </si>
  <si>
    <t>30. Gün</t>
  </si>
  <si>
    <t>İMSAKİYE DİYANET İŞLERİ BAŞKANLIĞI RESMİ SİTESİNDEN ALINMIŞTIR.</t>
  </si>
  <si>
    <t>26.Gün</t>
  </si>
  <si>
    <t>İMSAK VAKTİ ORUÇ BAŞLAMA ZAMANIDIR. HAZIRLAYAN: İSMAİL FİDEN</t>
  </si>
  <si>
    <t xml:space="preserve">ADIYAMAN İÇİN BAYRAM NAMAZ VAKTİ 05:51 FİTRE BEDELİ: 28 TL </t>
  </si>
  <si>
    <t>08 MAYIS 2021 CUMARTESİ GÜNÜ KADİR GECESİDİR.</t>
  </si>
  <si>
    <t>ORUCU AÇMADAM ÖNCE CAMİLERDEN EZAN SESİNİ DUYUNUZ.</t>
  </si>
  <si>
    <t>DAKİKALARDA FARKLILIKLAR OLABİLİR. ALLAH KABUL ETSİN.</t>
  </si>
  <si>
    <t>13 MAYIS 2021 PERŞEMBE GÜNÜ RAMAZAN BAYRAMI 1. GÜNÜDÜR.</t>
  </si>
  <si>
    <t>Toplam
  süre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</si>
</sst>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9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b/>
      <sz val="8"/>
      <name val="Arial Black"/>
      <family val="2"/>
    </font>
    <font>
      <sz val="8"/>
      <name val="Arial Black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ill="0" applyBorder="0" applyAlignment="0" applyProtection="0"/>
    <xf numFmtId="0" fontId="46" fillId="20" borderId="5" applyNumberFormat="0" applyAlignment="0" applyProtection="0"/>
    <xf numFmtId="0" fontId="1" fillId="0" borderId="0">
      <alignment/>
      <protection/>
    </xf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3" fillId="0" borderId="0" xfId="42" applyNumberFormat="1" applyFont="1" applyFill="1" applyBorder="1" applyAlignment="1" applyProtection="1">
      <alignment horizontal="center"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3" fillId="0" borderId="0" xfId="42" applyNumberFormat="1" applyFont="1" applyFill="1" applyBorder="1" applyAlignment="1" applyProtection="1">
      <alignment horizontal="center"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5" fillId="0" borderId="0" xfId="42" applyFont="1" applyBorder="1" applyAlignment="1" applyProtection="1">
      <alignment/>
      <protection hidden="1"/>
    </xf>
    <xf numFmtId="0" fontId="55" fillId="0" borderId="0" xfId="42" applyFont="1" applyFill="1" applyBorder="1" applyAlignment="1" applyProtection="1">
      <alignment/>
      <protection hidden="1"/>
    </xf>
    <xf numFmtId="0" fontId="56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5" fillId="0" borderId="0" xfId="42" applyNumberFormat="1" applyFont="1" applyBorder="1" applyAlignment="1" applyProtection="1">
      <alignment/>
      <protection hidden="1"/>
    </xf>
    <xf numFmtId="0" fontId="57" fillId="0" borderId="0" xfId="42" applyFont="1" applyBorder="1" applyAlignment="1" applyProtection="1">
      <alignment/>
      <protection hidden="1"/>
    </xf>
    <xf numFmtId="0" fontId="58" fillId="0" borderId="0" xfId="42" applyFont="1" applyBorder="1" applyAlignment="1" applyProtection="1">
      <alignment/>
      <protection hidden="1"/>
    </xf>
    <xf numFmtId="0" fontId="58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0" fontId="12" fillId="0" borderId="0" xfId="42" applyFont="1" applyBorder="1" applyAlignment="1" applyProtection="1">
      <alignment horizontal="left"/>
      <protection hidden="1"/>
    </xf>
    <xf numFmtId="173" fontId="13" fillId="0" borderId="0" xfId="42" applyNumberFormat="1" applyFont="1" applyBorder="1" applyAlignment="1" applyProtection="1">
      <alignment horizontal="left"/>
      <protection hidden="1"/>
    </xf>
    <xf numFmtId="172" fontId="13" fillId="0" borderId="0" xfId="42" applyNumberFormat="1" applyFont="1" applyBorder="1" applyAlignment="1" applyProtection="1">
      <alignment horizontal="right"/>
      <protection hidden="1"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'ADIYAMAN EXCEL 2021 İMSAKİYESİ'!$G$7:$G$8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75"/>
          <c:y val="0.42025"/>
          <c:w val="0.416"/>
          <c:h val="0.479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'ADIYAMAN EXCEL 2021 İMSAKİYESİ'!$G$9:$G$10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category/excel-imsakiye" TargetMode="External" /><Relationship Id="rId4" Type="http://schemas.openxmlformats.org/officeDocument/2006/relationships/hyperlink" Target="http://ramazan.diyanet.gov.tr/tr-TR/Imsakiye/Imsakiy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876300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338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43350" y="2628900"/>
        <a:ext cx="29241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27</xdr:row>
      <xdr:rowOff>104775</xdr:rowOff>
    </xdr:from>
    <xdr:to>
      <xdr:col>17</xdr:col>
      <xdr:colOff>409575</xdr:colOff>
      <xdr:row>30</xdr:row>
      <xdr:rowOff>66675</xdr:rowOff>
    </xdr:to>
    <xdr:sp>
      <xdr:nvSpPr>
        <xdr:cNvPr id="3" name="Text Box 11"/>
        <xdr:cNvSpPr>
          <a:spLocks/>
        </xdr:cNvSpPr>
      </xdr:nvSpPr>
      <xdr:spPr>
        <a:xfrm>
          <a:off x="8896350" y="398145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9525</xdr:colOff>
      <xdr:row>15</xdr:row>
      <xdr:rowOff>9525</xdr:rowOff>
    </xdr:from>
    <xdr:to>
      <xdr:col>16</xdr:col>
      <xdr:colOff>238125</xdr:colOff>
      <xdr:row>17</xdr:row>
      <xdr:rowOff>28575</xdr:rowOff>
    </xdr:to>
    <xdr:sp>
      <xdr:nvSpPr>
        <xdr:cNvPr id="4" name="Dikdörtgen 1">
          <a:hlinkClick r:id="rId3"/>
        </xdr:cNvPr>
        <xdr:cNvSpPr>
          <a:spLocks/>
        </xdr:cNvSpPr>
      </xdr:nvSpPr>
      <xdr:spPr>
        <a:xfrm>
          <a:off x="8886825" y="2257425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ADIYAMAN EXCEL 2021 İMSAKİYESİ</a:t>
          </a:r>
        </a:p>
      </xdr:txBody>
    </xdr:sp>
    <xdr:clientData/>
  </xdr:twoCellAnchor>
  <xdr:twoCellAnchor>
    <xdr:from>
      <xdr:col>10</xdr:col>
      <xdr:colOff>666750</xdr:colOff>
      <xdr:row>22</xdr:row>
      <xdr:rowOff>114300</xdr:rowOff>
    </xdr:from>
    <xdr:to>
      <xdr:col>16</xdr:col>
      <xdr:colOff>209550</xdr:colOff>
      <xdr:row>24</xdr:row>
      <xdr:rowOff>104775</xdr:rowOff>
    </xdr:to>
    <xdr:sp>
      <xdr:nvSpPr>
        <xdr:cNvPr id="5" name="Dikdörtgen 3">
          <a:hlinkClick r:id="rId4"/>
        </xdr:cNvPr>
        <xdr:cNvSpPr>
          <a:spLocks/>
        </xdr:cNvSpPr>
      </xdr:nvSpPr>
      <xdr:spPr>
        <a:xfrm>
          <a:off x="8867775" y="32956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2021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4" sqref="L14"/>
    </sheetView>
  </sheetViews>
  <sheetFormatPr defaultColWidth="7.421875" defaultRowHeight="12.75"/>
  <cols>
    <col min="1" max="1" width="6.421875" style="1" customWidth="1"/>
    <col min="2" max="2" width="20.1406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10.1406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44</v>
      </c>
    </row>
    <row r="2" spans="1:19" ht="11.25" thickTop="1">
      <c r="A2" s="1" t="s">
        <v>7</v>
      </c>
      <c r="B2" s="10">
        <v>44299</v>
      </c>
      <c r="C2" s="11">
        <v>44299.18194444444</v>
      </c>
      <c r="D2" s="11">
        <v>44299.79652777778</v>
      </c>
      <c r="E2" s="12" t="str">
        <f aca="true" t="shared" si="0" ref="E2:E30">IF($G$6&gt;D2,"Allah kabul etsin... :)",IF(C2&gt;$G$6,"",D2-$G$6))</f>
        <v>Allah kabul etsin... :)</v>
      </c>
      <c r="F2" s="13">
        <f aca="true" t="shared" si="1" ref="F2:F11">IF($E2="Allah kabul etsin... :)",1,0)</f>
        <v>1</v>
      </c>
      <c r="I2" s="14" t="str">
        <f aca="true" t="shared" si="2" ref="I2:I31">IF($G$6&gt;D2," ",IF(C2&gt;$G$6,"",$G$6-C2))</f>
        <v> </v>
      </c>
      <c r="J2" s="15">
        <f aca="true" t="shared" si="3" ref="J2:J13">D2-C2</f>
        <v>0.6145833333357587</v>
      </c>
      <c r="K2" s="16"/>
      <c r="L2" s="38" t="s">
        <v>39</v>
      </c>
      <c r="M2" s="38"/>
      <c r="N2" s="38"/>
      <c r="O2" s="38"/>
      <c r="P2" s="38"/>
      <c r="Q2" s="38"/>
      <c r="R2" s="33"/>
      <c r="S2" s="33"/>
    </row>
    <row r="3" spans="1:19" ht="10.5" customHeight="1">
      <c r="A3" s="1" t="s">
        <v>8</v>
      </c>
      <c r="B3" s="10">
        <v>44300</v>
      </c>
      <c r="C3" s="11">
        <v>44300.18125</v>
      </c>
      <c r="D3" s="11">
        <v>44300.79722222222</v>
      </c>
      <c r="E3" s="12" t="str">
        <f t="shared" si="0"/>
        <v>Allah kabul etsin... :)</v>
      </c>
      <c r="F3" s="13">
        <f t="shared" si="1"/>
        <v>1</v>
      </c>
      <c r="I3" s="14" t="str">
        <f t="shared" si="2"/>
        <v> </v>
      </c>
      <c r="J3" s="15">
        <f t="shared" si="3"/>
        <v>0.6159722222218988</v>
      </c>
      <c r="L3" s="33"/>
      <c r="M3" s="33"/>
      <c r="N3" s="33"/>
      <c r="O3" s="33"/>
      <c r="P3" s="33"/>
      <c r="Q3" s="33"/>
      <c r="R3" s="33"/>
      <c r="S3" s="33"/>
    </row>
    <row r="4" spans="1:19" ht="10.5" customHeight="1">
      <c r="A4" s="1" t="s">
        <v>9</v>
      </c>
      <c r="B4" s="10">
        <v>44301</v>
      </c>
      <c r="C4" s="11">
        <v>44301.17986111111</v>
      </c>
      <c r="D4" s="11">
        <v>44301.79791666667</v>
      </c>
      <c r="E4" s="12" t="str">
        <f t="shared" si="0"/>
        <v>Allah kabul etsin... :)</v>
      </c>
      <c r="F4" s="13">
        <f t="shared" si="1"/>
        <v>1</v>
      </c>
      <c r="I4" s="14" t="str">
        <f t="shared" si="2"/>
        <v> </v>
      </c>
      <c r="J4" s="15">
        <f t="shared" si="3"/>
        <v>0.6180555555620231</v>
      </c>
      <c r="L4" s="38" t="s">
        <v>40</v>
      </c>
      <c r="M4" s="33"/>
      <c r="N4" s="33"/>
      <c r="O4" s="33"/>
      <c r="P4" s="37"/>
      <c r="Q4" s="33"/>
      <c r="R4" s="33"/>
      <c r="S4" s="33"/>
    </row>
    <row r="5" spans="1:19" ht="10.5" customHeight="1">
      <c r="A5" s="1" t="s">
        <v>10</v>
      </c>
      <c r="B5" s="10">
        <v>44302</v>
      </c>
      <c r="C5" s="11">
        <v>44302.17847222222</v>
      </c>
      <c r="D5" s="11">
        <v>44302.79861111111</v>
      </c>
      <c r="E5" s="12" t="str">
        <f t="shared" si="0"/>
        <v>Allah kabul etsin... :)</v>
      </c>
      <c r="F5" s="13">
        <f t="shared" si="1"/>
        <v>1</v>
      </c>
      <c r="G5" s="17">
        <f ca="1">TODAY()</f>
        <v>44313</v>
      </c>
      <c r="H5" s="17"/>
      <c r="I5" s="14" t="str">
        <f t="shared" si="2"/>
        <v> </v>
      </c>
      <c r="J5" s="15">
        <f t="shared" si="3"/>
        <v>0.6201388888875954</v>
      </c>
      <c r="L5" s="38"/>
      <c r="M5" s="38"/>
      <c r="N5" s="38"/>
      <c r="O5" s="38"/>
      <c r="P5" s="38"/>
      <c r="Q5" s="38"/>
      <c r="R5" s="38"/>
      <c r="S5" s="38"/>
    </row>
    <row r="6" spans="1:19" ht="10.5" customHeight="1">
      <c r="A6" s="1" t="s">
        <v>11</v>
      </c>
      <c r="B6" s="10">
        <v>44303</v>
      </c>
      <c r="C6" s="11">
        <v>44303.177777777775</v>
      </c>
      <c r="D6" s="11">
        <v>44303.799305555556</v>
      </c>
      <c r="E6" s="12" t="str">
        <f t="shared" si="0"/>
        <v>Allah kabul etsin... :)</v>
      </c>
      <c r="F6" s="13">
        <f t="shared" si="1"/>
        <v>1</v>
      </c>
      <c r="G6" s="18">
        <f ca="1">NOW()</f>
        <v>44313.86877858797</v>
      </c>
      <c r="H6" s="18"/>
      <c r="I6" s="14" t="str">
        <f t="shared" si="2"/>
        <v> </v>
      </c>
      <c r="J6" s="15">
        <f t="shared" si="3"/>
        <v>0.6215277777810115</v>
      </c>
      <c r="L6" s="38" t="s">
        <v>41</v>
      </c>
      <c r="M6" s="39"/>
      <c r="N6" s="39"/>
      <c r="O6" s="39"/>
      <c r="P6" s="39"/>
      <c r="Q6" s="39"/>
      <c r="R6" s="38"/>
      <c r="S6" s="38"/>
    </row>
    <row r="7" spans="1:19" ht="10.5" customHeight="1">
      <c r="A7" s="1" t="s">
        <v>12</v>
      </c>
      <c r="B7" s="10">
        <v>44304</v>
      </c>
      <c r="C7" s="11">
        <v>44304.17638888889</v>
      </c>
      <c r="D7" s="11">
        <v>44304.8</v>
      </c>
      <c r="E7" s="12" t="str">
        <f>IF($G$6&gt;D7,"Allah kabul etsin... :)",IF(C7&gt;$G$6,"",D7-$G$6))</f>
        <v>Allah kabul etsin... :)</v>
      </c>
      <c r="F7" s="13">
        <f t="shared" si="1"/>
        <v>1</v>
      </c>
      <c r="G7" s="19" t="e">
        <f>VLOOKUP($G$5,$B$2:$E$31,3,0)-VLOOKUP($G$5,$B$2:$E$31,2,0)-VLOOKUP($G$5,$B$2:$E$31,4,0)</f>
        <v>#VALUE!</v>
      </c>
      <c r="H7" s="19"/>
      <c r="I7" s="14" t="str">
        <f t="shared" si="2"/>
        <v> </v>
      </c>
      <c r="J7" s="15">
        <f t="shared" si="3"/>
        <v>0.6236111111138598</v>
      </c>
      <c r="L7" s="39"/>
      <c r="M7" s="39"/>
      <c r="N7" s="39"/>
      <c r="O7" s="39"/>
      <c r="P7" s="40"/>
      <c r="Q7" s="39"/>
      <c r="R7" s="38"/>
      <c r="S7" s="38"/>
    </row>
    <row r="8" spans="1:19" ht="10.5" customHeight="1">
      <c r="A8" s="1" t="s">
        <v>13</v>
      </c>
      <c r="B8" s="10">
        <v>44305</v>
      </c>
      <c r="C8" s="11">
        <v>44305.175</v>
      </c>
      <c r="D8" s="11">
        <v>44305.80069444444</v>
      </c>
      <c r="E8" s="12" t="str">
        <f t="shared" si="0"/>
        <v>Allah kabul etsin... :)</v>
      </c>
      <c r="F8" s="13">
        <f t="shared" si="1"/>
        <v>1</v>
      </c>
      <c r="G8" s="19" t="str">
        <f>VLOOKUP($G$5,$B$2:$E$31,4,0)</f>
        <v>Allah kabul etsin... :)</v>
      </c>
      <c r="H8" s="19"/>
      <c r="I8" s="14" t="str">
        <f t="shared" si="2"/>
        <v> </v>
      </c>
      <c r="J8" s="15">
        <f t="shared" si="3"/>
        <v>0.6256944444394321</v>
      </c>
      <c r="L8" s="38" t="s">
        <v>42</v>
      </c>
      <c r="M8" s="38"/>
      <c r="N8" s="38"/>
      <c r="O8" s="38"/>
      <c r="P8" s="41"/>
      <c r="Q8" s="38"/>
      <c r="R8" s="38"/>
      <c r="S8" s="38"/>
    </row>
    <row r="9" spans="1:19" ht="10.5" customHeight="1">
      <c r="A9" s="1" t="s">
        <v>14</v>
      </c>
      <c r="B9" s="10">
        <v>44306</v>
      </c>
      <c r="C9" s="11">
        <v>44306.174305555556</v>
      </c>
      <c r="D9" s="11">
        <v>44306.80138888889</v>
      </c>
      <c r="E9" s="12" t="str">
        <f t="shared" si="0"/>
        <v>Allah kabul etsin... :)</v>
      </c>
      <c r="F9" s="13">
        <f t="shared" si="1"/>
        <v>1</v>
      </c>
      <c r="G9" s="20">
        <f>SUM($F$2:$F$32)</f>
        <v>15</v>
      </c>
      <c r="H9" s="20"/>
      <c r="I9" s="14" t="str">
        <f t="shared" si="2"/>
        <v> </v>
      </c>
      <c r="J9" s="15">
        <f t="shared" si="3"/>
        <v>0.6270833333328483</v>
      </c>
      <c r="L9" s="39"/>
      <c r="M9" s="38"/>
      <c r="N9" s="38"/>
      <c r="O9" s="38"/>
      <c r="P9" s="38"/>
      <c r="Q9" s="38"/>
      <c r="R9" s="38"/>
      <c r="S9" s="38"/>
    </row>
    <row r="10" spans="1:19" ht="10.5" customHeight="1">
      <c r="A10" s="1" t="s">
        <v>15</v>
      </c>
      <c r="B10" s="10">
        <v>44307</v>
      </c>
      <c r="C10" s="11">
        <v>44307.17291666667</v>
      </c>
      <c r="D10" s="11">
        <v>44307.802083333336</v>
      </c>
      <c r="E10" s="12" t="str">
        <f t="shared" si="0"/>
        <v>Allah kabul etsin... :)</v>
      </c>
      <c r="F10" s="13">
        <f t="shared" si="1"/>
        <v>1</v>
      </c>
      <c r="G10" s="20">
        <f>30-$G$9</f>
        <v>15</v>
      </c>
      <c r="H10" s="20"/>
      <c r="I10" s="14" t="str">
        <f t="shared" si="2"/>
        <v> </v>
      </c>
      <c r="J10" s="15">
        <f t="shared" si="3"/>
        <v>0.6291666666656965</v>
      </c>
      <c r="L10" s="38" t="s">
        <v>43</v>
      </c>
      <c r="M10" s="38"/>
      <c r="N10" s="38"/>
      <c r="O10" s="38"/>
      <c r="P10" s="41"/>
      <c r="Q10" s="38"/>
      <c r="R10" s="38"/>
      <c r="S10" s="38"/>
    </row>
    <row r="11" spans="1:19" ht="10.5" customHeight="1">
      <c r="A11" s="1" t="s">
        <v>16</v>
      </c>
      <c r="B11" s="10">
        <v>44308</v>
      </c>
      <c r="C11" s="11">
        <v>44308.17152777778</v>
      </c>
      <c r="D11" s="11">
        <v>44308.802083333336</v>
      </c>
      <c r="E11" s="12" t="str">
        <f t="shared" si="0"/>
        <v>Allah kabul etsin... :)</v>
      </c>
      <c r="F11" s="13">
        <f t="shared" si="1"/>
        <v>1</v>
      </c>
      <c r="I11" s="14" t="str">
        <f t="shared" si="2"/>
        <v> </v>
      </c>
      <c r="J11" s="15">
        <f t="shared" si="3"/>
        <v>0.6305555555591127</v>
      </c>
      <c r="L11" s="38"/>
      <c r="M11" s="38"/>
      <c r="N11" s="38"/>
      <c r="O11" s="38"/>
      <c r="P11" s="38"/>
      <c r="Q11" s="38"/>
      <c r="R11" s="38"/>
      <c r="S11" s="38"/>
    </row>
    <row r="12" spans="1:19" ht="10.5" customHeight="1">
      <c r="A12" s="1" t="s">
        <v>17</v>
      </c>
      <c r="B12" s="10">
        <v>44309</v>
      </c>
      <c r="C12" s="11">
        <v>44309.17083333333</v>
      </c>
      <c r="D12" s="11">
        <v>44309.802777777775</v>
      </c>
      <c r="E12" s="12" t="str">
        <f t="shared" si="0"/>
        <v>Allah kabul etsin... :)</v>
      </c>
      <c r="F12" s="13">
        <f aca="true" t="shared" si="4" ref="F12:F32">IF($E12="Allah kabul etsin... :)",1,0)</f>
        <v>1</v>
      </c>
      <c r="I12" s="14" t="str">
        <f t="shared" si="2"/>
        <v> </v>
      </c>
      <c r="J12" s="15">
        <f t="shared" si="3"/>
        <v>0.6319444444452529</v>
      </c>
      <c r="L12" s="38" t="s">
        <v>38</v>
      </c>
      <c r="M12" s="38"/>
      <c r="N12" s="38"/>
      <c r="O12" s="38"/>
      <c r="P12" s="38"/>
      <c r="Q12" s="38"/>
      <c r="R12" s="38"/>
      <c r="S12" s="38"/>
    </row>
    <row r="13" spans="1:19" ht="10.5">
      <c r="A13" s="1" t="s">
        <v>18</v>
      </c>
      <c r="B13" s="10">
        <v>44310</v>
      </c>
      <c r="C13" s="11">
        <v>44310.169444444444</v>
      </c>
      <c r="D13" s="11">
        <v>44310.80347222222</v>
      </c>
      <c r="E13" s="12" t="str">
        <f t="shared" si="0"/>
        <v>Allah kabul etsin... :)</v>
      </c>
      <c r="F13" s="13">
        <f t="shared" si="4"/>
        <v>1</v>
      </c>
      <c r="I13" s="14" t="str">
        <f t="shared" si="2"/>
        <v> </v>
      </c>
      <c r="J13" s="15">
        <f t="shared" si="3"/>
        <v>0.6340277777781012</v>
      </c>
      <c r="L13" s="38"/>
      <c r="M13" s="38"/>
      <c r="N13" s="38"/>
      <c r="O13" s="38"/>
      <c r="P13" s="38"/>
      <c r="Q13" s="38"/>
      <c r="R13" s="38"/>
      <c r="S13" s="38"/>
    </row>
    <row r="14" spans="1:19" ht="12.75" customHeight="1">
      <c r="A14" s="1" t="s">
        <v>19</v>
      </c>
      <c r="B14" s="10">
        <v>44311</v>
      </c>
      <c r="C14" s="11">
        <v>44311.16805555556</v>
      </c>
      <c r="D14" s="11">
        <v>44311.80416666667</v>
      </c>
      <c r="E14" s="12" t="str">
        <f t="shared" si="0"/>
        <v>Allah kabul etsin... :)</v>
      </c>
      <c r="F14" s="13">
        <f t="shared" si="4"/>
        <v>1</v>
      </c>
      <c r="I14" s="14" t="str">
        <f t="shared" si="2"/>
        <v> </v>
      </c>
      <c r="J14" s="15">
        <f>D14-C14</f>
        <v>0.6361111111109494</v>
      </c>
      <c r="L14" s="38"/>
      <c r="M14" s="38"/>
      <c r="N14" s="38"/>
      <c r="O14" s="38"/>
      <c r="P14" s="38"/>
      <c r="Q14" s="33"/>
      <c r="R14" s="33"/>
      <c r="S14" s="33"/>
    </row>
    <row r="15" spans="1:19" ht="10.5" customHeight="1">
      <c r="A15" s="1" t="s">
        <v>20</v>
      </c>
      <c r="B15" s="10">
        <v>44312</v>
      </c>
      <c r="C15" s="11">
        <v>44312.16736111111</v>
      </c>
      <c r="D15" s="11">
        <v>44312.80486111111</v>
      </c>
      <c r="E15" s="12" t="str">
        <f t="shared" si="0"/>
        <v>Allah kabul etsin... :)</v>
      </c>
      <c r="F15" s="13">
        <f t="shared" si="4"/>
        <v>1</v>
      </c>
      <c r="I15" s="14" t="str">
        <f t="shared" si="2"/>
        <v> </v>
      </c>
      <c r="J15" s="15">
        <f aca="true" t="shared" si="5" ref="J15:J29">D15-C15</f>
        <v>0.6374999999970896</v>
      </c>
      <c r="L15" s="33"/>
      <c r="M15" s="33"/>
      <c r="N15" s="33"/>
      <c r="O15" s="33"/>
      <c r="P15" s="33"/>
      <c r="Q15" s="33"/>
      <c r="R15" s="33"/>
      <c r="S15" s="33"/>
    </row>
    <row r="16" spans="1:19" ht="10.5" customHeight="1">
      <c r="A16" s="1" t="s">
        <v>21</v>
      </c>
      <c r="B16" s="10">
        <v>44313</v>
      </c>
      <c r="C16" s="11">
        <v>44313.165972222225</v>
      </c>
      <c r="D16" s="11">
        <v>44313.805555555555</v>
      </c>
      <c r="E16" s="12" t="str">
        <f t="shared" si="0"/>
        <v>Allah kabul etsin... :)</v>
      </c>
      <c r="F16" s="13">
        <f t="shared" si="4"/>
        <v>1</v>
      </c>
      <c r="I16" s="14" t="str">
        <f t="shared" si="2"/>
        <v> </v>
      </c>
      <c r="J16" s="15">
        <f t="shared" si="5"/>
        <v>0.6395833333299379</v>
      </c>
      <c r="L16" s="33"/>
      <c r="M16" s="33"/>
      <c r="N16" s="33"/>
      <c r="O16" s="33"/>
      <c r="P16" s="33"/>
      <c r="Q16" s="33"/>
      <c r="R16" s="33"/>
      <c r="S16" s="33"/>
    </row>
    <row r="17" spans="1:19" ht="10.5" customHeight="1">
      <c r="A17" s="1" t="s">
        <v>22</v>
      </c>
      <c r="B17" s="10">
        <v>44314</v>
      </c>
      <c r="C17" s="11">
        <v>44314.16458333333</v>
      </c>
      <c r="D17" s="11">
        <v>44314.80625</v>
      </c>
      <c r="E17" s="12">
        <f t="shared" si="0"/>
      </c>
      <c r="F17" s="13">
        <f t="shared" si="4"/>
        <v>0</v>
      </c>
      <c r="I17" s="14">
        <f t="shared" si="2"/>
      </c>
      <c r="J17" s="15">
        <f t="shared" si="5"/>
        <v>0.6416666666700621</v>
      </c>
      <c r="L17" s="33"/>
      <c r="M17" s="33"/>
      <c r="N17" s="33"/>
      <c r="O17" s="33"/>
      <c r="P17" s="33"/>
      <c r="Q17" s="33"/>
      <c r="R17" s="33"/>
      <c r="S17" s="33"/>
    </row>
    <row r="18" spans="1:19" ht="10.5" customHeight="1">
      <c r="A18" s="1" t="s">
        <v>23</v>
      </c>
      <c r="B18" s="10">
        <v>44315</v>
      </c>
      <c r="C18" s="11">
        <v>44315.16388888889</v>
      </c>
      <c r="D18" s="11">
        <v>44315.80694444444</v>
      </c>
      <c r="E18" s="12">
        <f t="shared" si="0"/>
      </c>
      <c r="F18" s="13">
        <f t="shared" si="4"/>
        <v>0</v>
      </c>
      <c r="I18" s="14">
        <f t="shared" si="2"/>
      </c>
      <c r="J18" s="15">
        <f t="shared" si="5"/>
        <v>0.6430555555489263</v>
      </c>
      <c r="K18" s="15"/>
      <c r="L18" s="33"/>
      <c r="M18" s="33"/>
      <c r="N18" s="33"/>
      <c r="O18" s="33"/>
      <c r="P18" s="33"/>
      <c r="Q18" s="33"/>
      <c r="R18" s="33"/>
      <c r="S18" s="33"/>
    </row>
    <row r="19" spans="1:19" s="16" customFormat="1" ht="10.5" customHeight="1">
      <c r="A19" s="1" t="s">
        <v>24</v>
      </c>
      <c r="B19" s="10">
        <v>44316</v>
      </c>
      <c r="C19" s="11">
        <v>44316.1625</v>
      </c>
      <c r="D19" s="11">
        <v>44316.80763888889</v>
      </c>
      <c r="E19" s="31">
        <f t="shared" si="0"/>
      </c>
      <c r="F19" s="21">
        <f t="shared" si="4"/>
        <v>0</v>
      </c>
      <c r="G19" s="22"/>
      <c r="H19" s="22"/>
      <c r="I19" s="23">
        <f t="shared" si="2"/>
      </c>
      <c r="J19" s="24">
        <f t="shared" si="5"/>
        <v>0.6451388888890506</v>
      </c>
      <c r="K19" s="24"/>
      <c r="L19" s="34"/>
      <c r="M19" s="34"/>
      <c r="N19" s="34"/>
      <c r="O19" s="34"/>
      <c r="P19" s="34"/>
      <c r="Q19" s="34"/>
      <c r="R19" s="34"/>
      <c r="S19" s="34"/>
    </row>
    <row r="20" spans="1:19" ht="10.5" customHeight="1">
      <c r="A20" s="1" t="s">
        <v>25</v>
      </c>
      <c r="B20" s="10">
        <v>44317</v>
      </c>
      <c r="C20" s="11">
        <v>44317.16180555556</v>
      </c>
      <c r="D20" s="11">
        <v>44317.808333333334</v>
      </c>
      <c r="E20" s="12">
        <f t="shared" si="0"/>
      </c>
      <c r="F20" s="13">
        <f t="shared" si="4"/>
        <v>0</v>
      </c>
      <c r="I20" s="14">
        <f t="shared" si="2"/>
      </c>
      <c r="J20" s="15">
        <f t="shared" si="5"/>
        <v>0.6465277777751908</v>
      </c>
      <c r="K20" s="15"/>
      <c r="L20" s="33"/>
      <c r="M20" s="33"/>
      <c r="N20" s="33"/>
      <c r="O20" s="33"/>
      <c r="P20" s="33"/>
      <c r="Q20" s="33"/>
      <c r="R20" s="33"/>
      <c r="S20" s="33"/>
    </row>
    <row r="21" spans="1:19" ht="10.5" customHeight="1">
      <c r="A21" s="1" t="s">
        <v>26</v>
      </c>
      <c r="B21" s="10">
        <v>44318</v>
      </c>
      <c r="C21" s="11">
        <v>44318.160416666666</v>
      </c>
      <c r="D21" s="11">
        <v>44318.80902777778</v>
      </c>
      <c r="E21" s="12">
        <f t="shared" si="0"/>
      </c>
      <c r="F21" s="13">
        <f t="shared" si="4"/>
        <v>0</v>
      </c>
      <c r="I21" s="14">
        <f t="shared" si="2"/>
      </c>
      <c r="J21" s="15">
        <f t="shared" si="5"/>
        <v>0.648611111115315</v>
      </c>
      <c r="K21" s="15"/>
      <c r="L21" s="38"/>
      <c r="M21" s="38"/>
      <c r="N21" s="38"/>
      <c r="O21" s="38"/>
      <c r="P21" s="38"/>
      <c r="Q21" s="38"/>
      <c r="R21" s="38"/>
      <c r="S21" s="38"/>
    </row>
    <row r="22" spans="1:19" ht="10.5" customHeight="1">
      <c r="A22" s="1" t="s">
        <v>27</v>
      </c>
      <c r="B22" s="10">
        <v>44319</v>
      </c>
      <c r="C22" s="11">
        <v>44319.15972222222</v>
      </c>
      <c r="D22" s="11">
        <v>44319.80972222222</v>
      </c>
      <c r="E22" s="12">
        <f t="shared" si="0"/>
      </c>
      <c r="F22" s="13">
        <f t="shared" si="4"/>
        <v>0</v>
      </c>
      <c r="I22" s="14">
        <f t="shared" si="2"/>
      </c>
      <c r="J22" s="15">
        <f t="shared" si="5"/>
        <v>0.6500000000014552</v>
      </c>
      <c r="K22" s="15"/>
      <c r="L22" s="38" t="s">
        <v>36</v>
      </c>
      <c r="M22" s="38"/>
      <c r="N22" s="38"/>
      <c r="O22" s="38"/>
      <c r="P22" s="38"/>
      <c r="Q22" s="38"/>
      <c r="R22" s="38"/>
      <c r="S22" s="38"/>
    </row>
    <row r="23" spans="1:19" ht="10.5" customHeight="1">
      <c r="A23" s="1" t="s">
        <v>28</v>
      </c>
      <c r="B23" s="10">
        <v>44320</v>
      </c>
      <c r="C23" s="11">
        <v>44320.15833333333</v>
      </c>
      <c r="D23" s="11">
        <v>44320.80972222222</v>
      </c>
      <c r="E23" s="12">
        <f t="shared" si="0"/>
      </c>
      <c r="F23" s="13">
        <f t="shared" si="4"/>
        <v>0</v>
      </c>
      <c r="I23" s="14">
        <f t="shared" si="2"/>
      </c>
      <c r="J23" s="15">
        <f t="shared" si="5"/>
        <v>0.6513888888875954</v>
      </c>
      <c r="K23" s="15"/>
      <c r="L23" s="36"/>
      <c r="M23" s="33"/>
      <c r="N23" s="33"/>
      <c r="O23" s="33"/>
      <c r="P23" s="33"/>
      <c r="Q23" s="33"/>
      <c r="R23" s="33"/>
      <c r="S23" s="33"/>
    </row>
    <row r="24" spans="1:19" ht="10.5">
      <c r="A24" s="1" t="s">
        <v>29</v>
      </c>
      <c r="B24" s="10">
        <v>44321</v>
      </c>
      <c r="C24" s="11">
        <v>44321.157638888886</v>
      </c>
      <c r="D24" s="11">
        <v>44321.81041666667</v>
      </c>
      <c r="E24" s="12">
        <f t="shared" si="0"/>
      </c>
      <c r="F24" s="13">
        <f t="shared" si="4"/>
        <v>0</v>
      </c>
      <c r="I24" s="14">
        <f t="shared" si="2"/>
      </c>
      <c r="J24" s="15">
        <f t="shared" si="5"/>
        <v>0.6527777777810115</v>
      </c>
      <c r="K24" s="15"/>
      <c r="L24" s="33"/>
      <c r="M24" s="33"/>
      <c r="N24" s="33"/>
      <c r="O24" s="33"/>
      <c r="P24" s="33"/>
      <c r="Q24" s="33"/>
      <c r="R24" s="33"/>
      <c r="S24" s="33"/>
    </row>
    <row r="25" spans="1:19" ht="10.5">
      <c r="A25" s="1" t="s">
        <v>30</v>
      </c>
      <c r="B25" s="10">
        <v>44322</v>
      </c>
      <c r="C25" s="11">
        <v>44322.15625</v>
      </c>
      <c r="D25" s="11">
        <v>44322.811111111114</v>
      </c>
      <c r="E25" s="12">
        <f t="shared" si="0"/>
      </c>
      <c r="F25" s="13">
        <f t="shared" si="4"/>
        <v>0</v>
      </c>
      <c r="I25" s="14">
        <f t="shared" si="2"/>
      </c>
      <c r="J25" s="15">
        <f t="shared" si="5"/>
        <v>0.6548611111138598</v>
      </c>
      <c r="K25" s="15"/>
      <c r="L25" s="33"/>
      <c r="M25" s="33"/>
      <c r="N25" s="33"/>
      <c r="O25" s="33"/>
      <c r="P25" s="33"/>
      <c r="Q25" s="33"/>
      <c r="R25" s="33"/>
      <c r="S25" s="33"/>
    </row>
    <row r="26" spans="1:19" ht="10.5">
      <c r="A26" s="1" t="s">
        <v>31</v>
      </c>
      <c r="B26" s="10">
        <v>44323</v>
      </c>
      <c r="C26" s="11">
        <v>44323.15555555555</v>
      </c>
      <c r="D26" s="11">
        <v>44323.81180555555</v>
      </c>
      <c r="E26" s="12">
        <f t="shared" si="0"/>
      </c>
      <c r="F26" s="13">
        <f t="shared" si="4"/>
        <v>0</v>
      </c>
      <c r="I26" s="14">
        <f t="shared" si="2"/>
      </c>
      <c r="J26" s="15">
        <f t="shared" si="5"/>
        <v>0.65625</v>
      </c>
      <c r="K26" s="15"/>
      <c r="L26" s="33"/>
      <c r="M26" s="33"/>
      <c r="N26" s="33"/>
      <c r="O26" s="33"/>
      <c r="P26" s="33"/>
      <c r="Q26" s="33"/>
      <c r="R26" s="33"/>
      <c r="S26" s="33"/>
    </row>
    <row r="27" spans="1:19" s="25" customFormat="1" ht="12.75">
      <c r="A27" s="42" t="s">
        <v>37</v>
      </c>
      <c r="B27" s="43" t="s">
        <v>6</v>
      </c>
      <c r="C27" s="44">
        <v>44324.15416666667</v>
      </c>
      <c r="D27" s="44">
        <v>44324.8125</v>
      </c>
      <c r="E27" s="32">
        <f t="shared" si="0"/>
      </c>
      <c r="F27" s="27">
        <f t="shared" si="4"/>
        <v>0</v>
      </c>
      <c r="G27" s="27"/>
      <c r="H27" s="27"/>
      <c r="I27" s="28">
        <f t="shared" si="2"/>
      </c>
      <c r="J27" s="29">
        <f t="shared" si="5"/>
        <v>0.6583333333328483</v>
      </c>
      <c r="K27" s="29"/>
      <c r="L27" s="35"/>
      <c r="M27" s="35"/>
      <c r="N27" s="35"/>
      <c r="O27" s="35"/>
      <c r="P27" s="35"/>
      <c r="Q27" s="35"/>
      <c r="R27" s="35"/>
      <c r="S27" s="35"/>
    </row>
    <row r="28" spans="1:11" ht="10.5">
      <c r="A28" s="1" t="s">
        <v>32</v>
      </c>
      <c r="B28" s="10">
        <v>44325</v>
      </c>
      <c r="C28" s="11">
        <v>44325.15347222222</v>
      </c>
      <c r="D28" s="11">
        <v>44329.81319444445</v>
      </c>
      <c r="E28" s="12">
        <f t="shared" si="0"/>
      </c>
      <c r="F28" s="13">
        <f t="shared" si="4"/>
        <v>0</v>
      </c>
      <c r="I28" s="14">
        <f t="shared" si="2"/>
      </c>
      <c r="J28" s="15">
        <f t="shared" si="5"/>
        <v>4.659722222226264</v>
      </c>
      <c r="K28" s="15"/>
    </row>
    <row r="29" spans="1:11" ht="12.75" customHeight="1">
      <c r="A29" s="1" t="s">
        <v>33</v>
      </c>
      <c r="B29" s="10">
        <v>44326</v>
      </c>
      <c r="C29" s="11">
        <v>44326.152083333334</v>
      </c>
      <c r="D29" s="11">
        <v>44330.813888888886</v>
      </c>
      <c r="E29" s="12">
        <f t="shared" si="0"/>
      </c>
      <c r="F29" s="13">
        <f t="shared" si="4"/>
        <v>0</v>
      </c>
      <c r="I29" s="14">
        <f t="shared" si="2"/>
      </c>
      <c r="J29" s="15">
        <f t="shared" si="5"/>
        <v>4.661805555551837</v>
      </c>
      <c r="K29" s="15"/>
    </row>
    <row r="30" spans="1:11" ht="10.5" customHeight="1">
      <c r="A30" s="1" t="s">
        <v>34</v>
      </c>
      <c r="B30" s="10">
        <v>44327</v>
      </c>
      <c r="C30" s="11">
        <v>44327.15138888889</v>
      </c>
      <c r="D30" s="11">
        <v>44331.81458333333</v>
      </c>
      <c r="E30" s="12">
        <f t="shared" si="0"/>
      </c>
      <c r="F30" s="13">
        <f t="shared" si="4"/>
        <v>0</v>
      </c>
      <c r="I30" s="14">
        <f t="shared" si="2"/>
      </c>
      <c r="J30" s="15">
        <f>D30-C30</f>
        <v>4.663194444445253</v>
      </c>
      <c r="K30" s="15"/>
    </row>
    <row r="31" spans="1:12" ht="10.5" customHeight="1">
      <c r="A31" s="1" t="s">
        <v>35</v>
      </c>
      <c r="B31" s="10">
        <v>44328</v>
      </c>
      <c r="C31" s="11">
        <v>44328.15069444444</v>
      </c>
      <c r="D31" s="11">
        <v>44332.81527777778</v>
      </c>
      <c r="E31" s="12">
        <f>IF($G$6&gt;D31,"Allah kabul etsin... :)",IF(C31&gt;$G$6,"",D31-$G$6))</f>
      </c>
      <c r="F31" s="13">
        <f t="shared" si="4"/>
        <v>0</v>
      </c>
      <c r="I31" s="14">
        <f t="shared" si="2"/>
      </c>
      <c r="J31" s="15">
        <f>D31-C31</f>
        <v>4.664583333338669</v>
      </c>
      <c r="K31" s="15"/>
      <c r="L31" s="36"/>
    </row>
    <row r="32" spans="1:11" ht="10.5" customHeight="1">
      <c r="A32" s="26"/>
      <c r="B32" s="10"/>
      <c r="C32" s="45"/>
      <c r="D32" s="45"/>
      <c r="E32" s="45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6"/>
    </row>
    <row r="36" ht="18.75" customHeight="1">
      <c r="B36" s="30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 password="B37F" sheet="1" objects="1" scenarios="1" selectLockedCells="1" selectUnlockedCells="1"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ismail</cp:lastModifiedBy>
  <dcterms:modified xsi:type="dcterms:W3CDTF">2021-04-27T17:51:02Z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